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120" windowWidth="10965" windowHeight="9525" activeTab="0"/>
  </bookViews>
  <sheets>
    <sheet name="Feuil3" sheetId="1" r:id="rId1"/>
    <sheet name="Feuil1" sheetId="2" r:id="rId2"/>
    <sheet name="Feuil2" sheetId="3" r:id="rId3"/>
  </sheets>
  <definedNames>
    <definedName name="_xlnm.Print_Area" localSheetId="0">'Feuil3'!$A$1:$E$26</definedName>
  </definedNames>
  <calcPr fullCalcOnLoad="1"/>
</workbook>
</file>

<file path=xl/sharedStrings.xml><?xml version="1.0" encoding="utf-8"?>
<sst xmlns="http://schemas.openxmlformats.org/spreadsheetml/2006/main" count="52" uniqueCount="41">
  <si>
    <t>Fédéral / Province ou territoire</t>
  </si>
  <si>
    <t>Seuil</t>
  </si>
  <si>
    <t>&gt; 1000 $</t>
  </si>
  <si>
    <t>Fédéral</t>
  </si>
  <si>
    <t>Super crédit féd.</t>
  </si>
  <si>
    <t>Provincial</t>
  </si>
  <si>
    <t>Références:</t>
  </si>
  <si>
    <t>Taux de crédit d'impôt pour dons</t>
  </si>
  <si>
    <t>Crédits d'impôt pour dons, gouvernement provincial</t>
  </si>
  <si>
    <t>Calcul des crédits d'impôt non remboursables</t>
  </si>
  <si>
    <t>Crédits</t>
  </si>
  <si>
    <t>Tranche inféreure</t>
  </si>
  <si>
    <t>Tranche médiane</t>
  </si>
  <si>
    <t>Tranche supérieure</t>
  </si>
  <si>
    <t>Sous-total fédéral</t>
  </si>
  <si>
    <t>Dons</t>
  </si>
  <si>
    <t> Montant du crédit  </t>
  </si>
  <si>
    <t> Déboursé réel  </t>
  </si>
  <si>
    <t xml:space="preserve"> Économie d'impôt  potentielle </t>
  </si>
  <si>
    <t>Total</t>
  </si>
  <si>
    <t>Super crédit fédéral</t>
  </si>
  <si>
    <t>REMPLISSEZ UNIQUEMENT LES CELLULES E3 ET E12 POUR VOIR VOS ÉCONOMIES D'IMPÔT</t>
  </si>
  <si>
    <t>Taux de 2013-2017 pour montant admissible jusqu'à 200 $</t>
  </si>
  <si>
    <t>Taux de 2013-2017  pour montant admissible jusqu'à 1000 $</t>
  </si>
  <si>
    <t>Taux de 2013-2017  pour montant admissible de plus de 1000 $</t>
  </si>
  <si>
    <t xml:space="preserve">Le tableau ci-dessous, s'adressant à ceux n'ayant pas réclamé depuis 2007 des </t>
  </si>
  <si>
    <t>générale les économies d'impôt que vous pouvez obtenir selon le total de vos dons</t>
  </si>
  <si>
    <t>Le tableau ci-dessous, s'adressant à ceux ayant réclamé depuis 2007 des</t>
  </si>
  <si>
    <t xml:space="preserve">Veuillez indiquer dans la case ci-contre, par "oui" ou "non", si vous ou votre conjoint avez déjà </t>
  </si>
  <si>
    <t>déductions fédérales aux fins de dons de bienfaisance, démontre selon le revenu de façon</t>
  </si>
  <si>
    <t>déductions  fédérales aux fins de dons de bienfaisance, démontre selon le revenu de façon</t>
  </si>
  <si>
    <t xml:space="preserve">Entrez le montant total de tous vos dons de  bienfaisance: </t>
  </si>
  <si>
    <t>Dons de  bienfaisance budget fédéral 2013</t>
  </si>
  <si>
    <t>Feuille de calcul des crédits d'impôt pour dons de  bienfaisance</t>
  </si>
  <si>
    <t>déclaré des dons de  bienfaisance au gouvernement fédéral depuis 2007 :</t>
  </si>
  <si>
    <t>Abattement du Québec remboursable</t>
  </si>
  <si>
    <t>Economies d'impôt potentielles après abattement</t>
  </si>
  <si>
    <t>Total des crédits d'impôt non remboursables</t>
  </si>
  <si>
    <t>Dernière modification: 11 mars 2014</t>
  </si>
  <si>
    <t>ÉCONOMIE D'IMPÔT POTENTIELLE SELON VOS DONS DE BIENFAISANCE</t>
  </si>
  <si>
    <t>non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</si>
</sst>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"/>
    <numFmt numFmtId="173" formatCode="#,##0.00\ &quot;$&quot;"/>
    <numFmt numFmtId="174" formatCode="0.0%"/>
    <numFmt numFmtId="175" formatCode="000\ 000\ 000"/>
    <numFmt numFmtId="176" formatCode="#,##0.00\ &quot;$&quot;;[Red]#,##0.00\ &quot;$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Calibri"/>
      <family val="2"/>
    </font>
    <font>
      <b/>
      <sz val="10"/>
      <color indexed="60"/>
      <name val="Arial"/>
      <family val="2"/>
    </font>
    <font>
      <sz val="9"/>
      <color indexed="60"/>
      <name val="Arial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mediumDashed">
        <color indexed="10"/>
      </right>
      <top style="thin">
        <color indexed="8"/>
      </top>
      <bottom style="thin">
        <color indexed="8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Dashed">
        <color indexed="10"/>
      </left>
      <right style="mediumDashed">
        <color indexed="10"/>
      </right>
      <top style="mediumDashed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Dashed">
        <color indexed="1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Dashed">
        <color indexed="10"/>
      </top>
      <bottom style="thin">
        <color indexed="8"/>
      </bottom>
    </border>
    <border>
      <left style="thin">
        <color indexed="8"/>
      </left>
      <right style="mediumDashed">
        <color indexed="10"/>
      </right>
      <top style="mediumDashed">
        <color indexed="10"/>
      </top>
      <bottom style="thin">
        <color indexed="8"/>
      </bottom>
    </border>
    <border>
      <left style="mediumDashed">
        <color indexed="10"/>
      </left>
      <right>
        <color indexed="63"/>
      </right>
      <top style="thin">
        <color indexed="8"/>
      </top>
      <bottom style="mediumDashed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Dashed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mediumDashed">
        <color indexed="10"/>
      </bottom>
    </border>
    <border>
      <left style="mediumDashed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mediumDashDot">
        <color rgb="FFFF000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Dashed">
        <color indexed="10"/>
      </right>
      <top style="thin">
        <color indexed="8"/>
      </top>
      <bottom style="mediumDashed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Dashed">
        <color indexed="10"/>
      </top>
      <bottom style="thin"/>
    </border>
    <border>
      <left style="mediumDashed">
        <color rgb="FFFF0000"/>
      </left>
      <right>
        <color indexed="63"/>
      </right>
      <top style="mediumDashed">
        <color indexed="10"/>
      </top>
      <bottom style="thin"/>
    </border>
    <border>
      <left style="mediumDashed">
        <color rgb="FFFF0000"/>
      </left>
      <right>
        <color indexed="63"/>
      </right>
      <top style="thin"/>
      <bottom style="thin"/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1" fillId="26" borderId="3" applyNumberFormat="0" applyFont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9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63">
    <xf numFmtId="0" fontId="0" fillId="0" borderId="0" xfId="0" applyFont="1" applyAlignment="1">
      <alignment/>
    </xf>
    <xf numFmtId="0" fontId="37" fillId="0" borderId="0" xfId="45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9" fontId="0" fillId="0" borderId="10" xfId="0" applyNumberFormat="1" applyBorder="1" applyAlignment="1" applyProtection="1">
      <alignment horizontal="center"/>
      <protection/>
    </xf>
    <xf numFmtId="9" fontId="8" fillId="32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73" fontId="0" fillId="0" borderId="10" xfId="0" applyNumberFormat="1" applyBorder="1" applyAlignment="1" applyProtection="1">
      <alignment horizontal="center"/>
      <protection/>
    </xf>
    <xf numFmtId="173" fontId="0" fillId="0" borderId="13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3" fontId="0" fillId="33" borderId="10" xfId="0" applyNumberForma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2" fontId="0" fillId="0" borderId="17" xfId="0" applyNumberFormat="1" applyBorder="1" applyAlignment="1" applyProtection="1">
      <alignment horizontal="center"/>
      <protection/>
    </xf>
    <xf numFmtId="0" fontId="7" fillId="34" borderId="18" xfId="0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173" fontId="0" fillId="0" borderId="23" xfId="0" applyNumberFormat="1" applyBorder="1" applyAlignment="1" applyProtection="1">
      <alignment horizontal="center"/>
      <protection/>
    </xf>
    <xf numFmtId="173" fontId="0" fillId="0" borderId="24" xfId="0" applyNumberFormat="1" applyBorder="1" applyAlignment="1" applyProtection="1">
      <alignment horizontal="center"/>
      <protection/>
    </xf>
    <xf numFmtId="173" fontId="0" fillId="0" borderId="25" xfId="0" applyNumberFormat="1" applyBorder="1" applyAlignment="1" applyProtection="1">
      <alignment horizontal="left"/>
      <protection/>
    </xf>
    <xf numFmtId="173" fontId="0" fillId="0" borderId="26" xfId="0" applyNumberForma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173" fontId="0" fillId="0" borderId="29" xfId="0" applyNumberFormat="1" applyBorder="1" applyAlignment="1" applyProtection="1">
      <alignment horizontal="center"/>
      <protection/>
    </xf>
    <xf numFmtId="173" fontId="0" fillId="0" borderId="21" xfId="0" applyNumberFormat="1" applyBorder="1" applyAlignment="1" applyProtection="1">
      <alignment horizontal="center"/>
      <protection/>
    </xf>
    <xf numFmtId="173" fontId="0" fillId="0" borderId="22" xfId="0" applyNumberFormat="1" applyBorder="1" applyAlignment="1" applyProtection="1">
      <alignment horizontal="center"/>
      <protection/>
    </xf>
    <xf numFmtId="173" fontId="49" fillId="0" borderId="30" xfId="0" applyNumberFormat="1" applyFont="1" applyBorder="1" applyAlignment="1" applyProtection="1">
      <alignment horizontal="right"/>
      <protection/>
    </xf>
    <xf numFmtId="173" fontId="0" fillId="0" borderId="21" xfId="0" applyNumberFormat="1" applyBorder="1" applyAlignment="1" applyProtection="1">
      <alignment horizontal="right"/>
      <protection/>
    </xf>
    <xf numFmtId="0" fontId="0" fillId="0" borderId="31" xfId="0" applyBorder="1" applyAlignment="1" applyProtection="1">
      <alignment/>
      <protection/>
    </xf>
    <xf numFmtId="173" fontId="0" fillId="0" borderId="20" xfId="0" applyNumberFormat="1" applyBorder="1" applyAlignment="1" applyProtection="1">
      <alignment horizontal="center"/>
      <protection/>
    </xf>
    <xf numFmtId="173" fontId="0" fillId="0" borderId="32" xfId="0" applyNumberForma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173" fontId="10" fillId="0" borderId="36" xfId="0" applyNumberFormat="1" applyFont="1" applyBorder="1" applyAlignment="1" applyProtection="1">
      <alignment horizontal="center" vertical="center" wrapText="1"/>
      <protection/>
    </xf>
    <xf numFmtId="174" fontId="10" fillId="0" borderId="36" xfId="0" applyNumberFormat="1" applyFont="1" applyBorder="1" applyAlignment="1" applyProtection="1">
      <alignment horizontal="center" vertical="center" wrapText="1"/>
      <protection/>
    </xf>
    <xf numFmtId="173" fontId="49" fillId="0" borderId="36" xfId="0" applyNumberFormat="1" applyFont="1" applyBorder="1" applyAlignment="1" applyProtection="1">
      <alignment horizontal="right"/>
      <protection/>
    </xf>
    <xf numFmtId="173" fontId="4" fillId="0" borderId="36" xfId="0" applyNumberFormat="1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 vertical="center" wrapText="1"/>
      <protection/>
    </xf>
    <xf numFmtId="173" fontId="11" fillId="0" borderId="37" xfId="0" applyNumberFormat="1" applyFont="1" applyBorder="1" applyAlignment="1" applyProtection="1">
      <alignment horizontal="center" vertical="center" wrapText="1"/>
      <protection/>
    </xf>
    <xf numFmtId="174" fontId="11" fillId="0" borderId="37" xfId="0" applyNumberFormat="1" applyFont="1" applyBorder="1" applyAlignment="1" applyProtection="1">
      <alignment horizontal="center" vertical="center" wrapText="1"/>
      <protection/>
    </xf>
    <xf numFmtId="49" fontId="6" fillId="0" borderId="38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37" fillId="0" borderId="0" xfId="45" applyAlignment="1" applyProtection="1">
      <alignment horizontal="righ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dget.gc.ca/2013/doc/plan/chap3-5-fra.html" TargetMode="External" /><Relationship Id="rId2" Type="http://schemas.openxmlformats.org/officeDocument/2006/relationships/hyperlink" Target="http://www.cra-arc.gc.ca/chrts-gvng/dnrs/svngs/clmng1b3-fra.html" TargetMode="External" /><Relationship Id="rId3" Type="http://schemas.openxmlformats.org/officeDocument/2006/relationships/hyperlink" Target="http://www4.gouv.qc.ca/fr/Portail/citoyens/programme-service/Pages/Info.aspx?sqctype=sujet&amp;sqcid=1717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F5" sqref="F5"/>
    </sheetView>
  </sheetViews>
  <sheetFormatPr defaultColWidth="11.00390625" defaultRowHeight="15"/>
  <cols>
    <col min="1" max="1" width="16.57421875" style="2" customWidth="1"/>
    <col min="2" max="2" width="17.28125" style="0" customWidth="1"/>
    <col min="3" max="3" width="16.8515625" style="0" customWidth="1"/>
    <col min="4" max="4" width="17.00390625" style="0" customWidth="1"/>
    <col min="5" max="5" width="16.7109375" style="0" customWidth="1"/>
  </cols>
  <sheetData>
    <row r="1" spans="2:5" ht="18.75">
      <c r="B1" s="3" t="s">
        <v>33</v>
      </c>
      <c r="C1" s="2"/>
      <c r="D1" s="2"/>
      <c r="E1" s="2"/>
    </row>
    <row r="2" spans="1:5" ht="15.75" thickBot="1">
      <c r="A2" s="2" t="s">
        <v>28</v>
      </c>
      <c r="B2" s="2"/>
      <c r="C2" s="2"/>
      <c r="D2" s="2"/>
      <c r="E2" s="2"/>
    </row>
    <row r="3" spans="1:5" ht="15.75" customHeight="1" thickBot="1">
      <c r="A3" s="2" t="s">
        <v>34</v>
      </c>
      <c r="B3" s="2"/>
      <c r="C3" s="2"/>
      <c r="D3" s="2"/>
      <c r="E3" s="54" t="s">
        <v>40</v>
      </c>
    </row>
    <row r="4" spans="2:5" ht="15.75" thickBot="1">
      <c r="B4" s="2"/>
      <c r="C4" s="2"/>
      <c r="D4" s="2"/>
      <c r="E4" s="4" t="str">
        <f>IF(E3="oui","Dons déjà réclamés depuis 2007",IF(E3="non","Aucun don déjà réclamé depuis 2007","Erreur: entrez oui ou non cellule E3"))</f>
        <v>Aucun don déjà réclamé depuis 2007</v>
      </c>
    </row>
    <row r="5" spans="1:5" ht="64.5" thickBot="1">
      <c r="A5" s="26" t="s">
        <v>0</v>
      </c>
      <c r="B5" s="26" t="s">
        <v>22</v>
      </c>
      <c r="C5" s="26" t="s">
        <v>23</v>
      </c>
      <c r="D5" s="26" t="s">
        <v>24</v>
      </c>
      <c r="E5" s="58" t="s">
        <v>21</v>
      </c>
    </row>
    <row r="6" spans="1:5" ht="15">
      <c r="A6" s="24" t="s">
        <v>1</v>
      </c>
      <c r="B6" s="25">
        <v>200</v>
      </c>
      <c r="C6" s="25">
        <v>1000</v>
      </c>
      <c r="D6" s="25" t="s">
        <v>2</v>
      </c>
      <c r="E6" s="59"/>
    </row>
    <row r="7" spans="1:5" ht="15">
      <c r="A7" s="5" t="s">
        <v>3</v>
      </c>
      <c r="B7" s="6">
        <v>0.15</v>
      </c>
      <c r="C7" s="6">
        <v>0.29</v>
      </c>
      <c r="D7" s="6">
        <v>0.29</v>
      </c>
      <c r="E7" s="59"/>
    </row>
    <row r="8" spans="1:5" ht="15">
      <c r="A8" s="5" t="s">
        <v>4</v>
      </c>
      <c r="B8" s="6">
        <f>IF(E3="oui",0,IF(E3="non",0.25))</f>
        <v>0.25</v>
      </c>
      <c r="C8" s="6">
        <f>IF(E3="oui",0,IF(E3="non",0.25))</f>
        <v>0.25</v>
      </c>
      <c r="D8" s="21"/>
      <c r="E8" s="59"/>
    </row>
    <row r="9" spans="1:5" ht="15">
      <c r="A9" s="5" t="s">
        <v>5</v>
      </c>
      <c r="B9" s="7">
        <v>0.2</v>
      </c>
      <c r="C9" s="7">
        <v>0.24</v>
      </c>
      <c r="D9" s="7">
        <v>0.24</v>
      </c>
      <c r="E9" s="59"/>
    </row>
    <row r="10" spans="1:5" ht="15">
      <c r="A10" s="2" t="s">
        <v>6</v>
      </c>
      <c r="B10" s="1" t="s">
        <v>32</v>
      </c>
      <c r="C10" s="2"/>
      <c r="E10" s="62" t="s">
        <v>7</v>
      </c>
    </row>
    <row r="11" spans="2:5" ht="15.75" thickBot="1">
      <c r="B11" s="1" t="s">
        <v>8</v>
      </c>
      <c r="C11" s="2"/>
      <c r="D11" s="2"/>
      <c r="E11" s="2"/>
    </row>
    <row r="12" spans="1:5" ht="19.5" thickBot="1">
      <c r="A12" s="22"/>
      <c r="B12" s="8"/>
      <c r="C12" s="9"/>
      <c r="D12" s="10" t="s">
        <v>31</v>
      </c>
      <c r="E12" s="53">
        <v>1000</v>
      </c>
    </row>
    <row r="13" spans="1:5" ht="19.5" thickBot="1">
      <c r="A13" s="17"/>
      <c r="B13" s="11" t="s">
        <v>9</v>
      </c>
      <c r="C13" s="12"/>
      <c r="D13" s="13"/>
      <c r="E13" s="14"/>
    </row>
    <row r="14" spans="1:5" ht="30">
      <c r="A14" s="28" t="s">
        <v>10</v>
      </c>
      <c r="B14" s="29" t="s">
        <v>11</v>
      </c>
      <c r="C14" s="30" t="s">
        <v>12</v>
      </c>
      <c r="D14" s="30" t="s">
        <v>13</v>
      </c>
      <c r="E14" s="31" t="s">
        <v>19</v>
      </c>
    </row>
    <row r="15" spans="1:5" ht="15.75" thickBot="1">
      <c r="A15" s="17"/>
      <c r="B15" s="38">
        <f>IF(E12&gt;B6,B6,E12)</f>
        <v>200</v>
      </c>
      <c r="C15" s="39">
        <f>IF(E12&lt;B6,0,IF(E12&gt;C6,C6-B6,E12-B6))</f>
        <v>800</v>
      </c>
      <c r="D15" s="39">
        <f>IF(E12&gt;C6,E12-C6,0)</f>
        <v>0</v>
      </c>
      <c r="E15" s="40">
        <f>B15+C15+D15</f>
        <v>1000</v>
      </c>
    </row>
    <row r="16" spans="1:5" ht="15">
      <c r="A16" s="37" t="s">
        <v>3</v>
      </c>
      <c r="B16" s="32">
        <f>B15*B7</f>
        <v>30</v>
      </c>
      <c r="C16" s="32">
        <f>C15*C7</f>
        <v>231.99999999999997</v>
      </c>
      <c r="D16" s="32">
        <f>D15*D7</f>
        <v>0</v>
      </c>
      <c r="E16" s="33">
        <f>B16+C16+D16</f>
        <v>262</v>
      </c>
    </row>
    <row r="17" spans="1:5" ht="15">
      <c r="A17" s="23" t="s">
        <v>20</v>
      </c>
      <c r="B17" s="15">
        <f>B15*B8</f>
        <v>50</v>
      </c>
      <c r="C17" s="15">
        <f>C15*C8</f>
        <v>200</v>
      </c>
      <c r="D17" s="21"/>
      <c r="E17" s="16">
        <f>B17+C17+D17</f>
        <v>250</v>
      </c>
    </row>
    <row r="18" spans="1:5" ht="15">
      <c r="A18" s="23"/>
      <c r="B18" s="15"/>
      <c r="C18" s="15"/>
      <c r="D18" s="15" t="s">
        <v>14</v>
      </c>
      <c r="E18" s="16">
        <f>E16+E17</f>
        <v>512</v>
      </c>
    </row>
    <row r="19" spans="1:5" ht="15">
      <c r="A19" s="23" t="s">
        <v>5</v>
      </c>
      <c r="B19" s="15">
        <f>B15*B9</f>
        <v>40</v>
      </c>
      <c r="C19" s="15">
        <f>C15*C9</f>
        <v>192</v>
      </c>
      <c r="D19" s="15">
        <f>D15*D9</f>
        <v>0</v>
      </c>
      <c r="E19" s="16">
        <f>B19+C19+D19</f>
        <v>232</v>
      </c>
    </row>
    <row r="20" spans="1:5" ht="15.75" thickBot="1">
      <c r="A20" s="34" t="s">
        <v>37</v>
      </c>
      <c r="B20" s="35"/>
      <c r="C20" s="35"/>
      <c r="D20" s="36"/>
      <c r="E20" s="41">
        <f>IF(E3="oui",E18+E19,IF(E3="non",E18+E19,"Erreur: entrez oui ou non cellule E3"))</f>
        <v>744</v>
      </c>
    </row>
    <row r="21" spans="1:5" ht="15.75" thickBot="1">
      <c r="A21" s="46"/>
      <c r="B21" s="45"/>
      <c r="C21" s="44"/>
      <c r="D21" s="42" t="s">
        <v>35</v>
      </c>
      <c r="E21" s="40">
        <f>(E16+E17)*-16.5%</f>
        <v>-84.48</v>
      </c>
    </row>
    <row r="22" spans="1:5" ht="15.75" thickBot="1">
      <c r="A22" s="47" t="s">
        <v>36</v>
      </c>
      <c r="B22" s="43"/>
      <c r="C22" s="43"/>
      <c r="D22" s="43"/>
      <c r="E22" s="52">
        <f>IF(E3="oui",E20+E21,IF(E3="non",E20+E21,"Erreur: entrez oui ou non cellule E3"))</f>
        <v>659.52</v>
      </c>
    </row>
    <row r="23" spans="1:5" ht="15">
      <c r="A23" s="17"/>
      <c r="B23" s="18"/>
      <c r="C23" s="18"/>
      <c r="D23" s="18"/>
      <c r="E23" s="14"/>
    </row>
    <row r="24" spans="1:5" ht="15.75" thickBot="1">
      <c r="A24" s="17"/>
      <c r="B24" s="60" t="s">
        <v>39</v>
      </c>
      <c r="C24" s="60"/>
      <c r="D24" s="60"/>
      <c r="E24" s="61"/>
    </row>
    <row r="25" spans="1:5" ht="39" thickBot="1">
      <c r="A25" s="17"/>
      <c r="B25" s="49" t="s">
        <v>15</v>
      </c>
      <c r="C25" s="49" t="s">
        <v>16</v>
      </c>
      <c r="D25" s="49" t="s">
        <v>17</v>
      </c>
      <c r="E25" s="49" t="s">
        <v>18</v>
      </c>
    </row>
    <row r="26" spans="1:5" ht="15.75" thickBot="1">
      <c r="A26" s="48"/>
      <c r="B26" s="50">
        <f>E15</f>
        <v>1000</v>
      </c>
      <c r="C26" s="50">
        <f>E22</f>
        <v>659.52</v>
      </c>
      <c r="D26" s="50">
        <f>B26-C26</f>
        <v>340.48</v>
      </c>
      <c r="E26" s="51">
        <f>C26/B26</f>
        <v>0.65952</v>
      </c>
    </row>
    <row r="27" spans="2:5" ht="15">
      <c r="B27" s="2"/>
      <c r="C27" s="2"/>
      <c r="D27" s="2"/>
      <c r="E27" s="2"/>
    </row>
    <row r="28" spans="2:5" ht="15">
      <c r="B28" s="19" t="s">
        <v>25</v>
      </c>
      <c r="C28" s="2"/>
      <c r="D28" s="2"/>
      <c r="E28" s="2"/>
    </row>
    <row r="29" spans="2:5" ht="15">
      <c r="B29" s="19" t="s">
        <v>29</v>
      </c>
      <c r="C29" s="2"/>
      <c r="D29" s="2"/>
      <c r="E29" s="2"/>
    </row>
    <row r="30" spans="2:5" ht="15.75" thickBot="1">
      <c r="B30" s="19" t="s">
        <v>26</v>
      </c>
      <c r="C30" s="2"/>
      <c r="D30" s="2"/>
      <c r="E30" s="2"/>
    </row>
    <row r="31" spans="2:5" ht="24.75" thickBot="1">
      <c r="B31" s="55" t="s">
        <v>15</v>
      </c>
      <c r="C31" s="55" t="s">
        <v>16</v>
      </c>
      <c r="D31" s="55" t="s">
        <v>17</v>
      </c>
      <c r="E31" s="55" t="s">
        <v>18</v>
      </c>
    </row>
    <row r="32" spans="2:5" ht="15.75" thickBot="1">
      <c r="B32" s="56">
        <v>25</v>
      </c>
      <c r="C32" s="56">
        <v>13.35</v>
      </c>
      <c r="D32" s="56">
        <v>11.65</v>
      </c>
      <c r="E32" s="57">
        <v>0.534</v>
      </c>
    </row>
    <row r="33" spans="2:5" ht="15.75" thickBot="1">
      <c r="B33" s="56">
        <v>50</v>
      </c>
      <c r="C33" s="56">
        <v>26.7</v>
      </c>
      <c r="D33" s="56">
        <v>23.3</v>
      </c>
      <c r="E33" s="57">
        <v>0.534</v>
      </c>
    </row>
    <row r="34" spans="2:5" ht="15.75" thickBot="1">
      <c r="B34" s="56">
        <v>100</v>
      </c>
      <c r="C34" s="56">
        <v>53.4</v>
      </c>
      <c r="D34" s="56">
        <v>46.6</v>
      </c>
      <c r="E34" s="57">
        <v>0.534</v>
      </c>
    </row>
    <row r="35" spans="2:5" ht="15.75" thickBot="1">
      <c r="B35" s="56">
        <v>200</v>
      </c>
      <c r="C35" s="56">
        <v>106.8</v>
      </c>
      <c r="D35" s="56">
        <v>93.2</v>
      </c>
      <c r="E35" s="57">
        <v>0.534</v>
      </c>
    </row>
    <row r="36" spans="2:5" ht="15.75" thickBot="1">
      <c r="B36" s="56">
        <v>400</v>
      </c>
      <c r="C36" s="56">
        <v>244.98</v>
      </c>
      <c r="D36" s="56">
        <v>155.02</v>
      </c>
      <c r="E36" s="57">
        <v>0.612</v>
      </c>
    </row>
    <row r="37" spans="2:5" ht="15.75" thickBot="1">
      <c r="B37" s="56">
        <v>500</v>
      </c>
      <c r="C37" s="56">
        <v>314.07</v>
      </c>
      <c r="D37" s="56">
        <v>185.93</v>
      </c>
      <c r="E37" s="57">
        <v>0.628</v>
      </c>
    </row>
    <row r="38" spans="2:5" ht="15.75" thickBot="1">
      <c r="B38" s="56">
        <v>700</v>
      </c>
      <c r="C38" s="56">
        <v>452.25</v>
      </c>
      <c r="D38" s="56">
        <v>247.75</v>
      </c>
      <c r="E38" s="57">
        <v>0.646</v>
      </c>
    </row>
    <row r="39" spans="2:5" ht="15.75" thickBot="1">
      <c r="B39" s="56">
        <v>1000</v>
      </c>
      <c r="C39" s="56">
        <v>659.52</v>
      </c>
      <c r="D39" s="56">
        <v>340.48</v>
      </c>
      <c r="E39" s="57">
        <v>0.66</v>
      </c>
    </row>
    <row r="40" spans="2:5" ht="15">
      <c r="B40" s="2"/>
      <c r="C40" s="2"/>
      <c r="D40" s="2"/>
      <c r="E40" s="2"/>
    </row>
    <row r="41" spans="2:5" ht="15">
      <c r="B41" s="19" t="s">
        <v>27</v>
      </c>
      <c r="C41" s="2"/>
      <c r="D41" s="2"/>
      <c r="E41" s="2"/>
    </row>
    <row r="42" spans="2:5" ht="15">
      <c r="B42" s="19" t="s">
        <v>30</v>
      </c>
      <c r="C42" s="2"/>
      <c r="D42" s="2"/>
      <c r="E42" s="2"/>
    </row>
    <row r="43" spans="2:5" ht="15.75" thickBot="1">
      <c r="B43" s="19" t="s">
        <v>26</v>
      </c>
      <c r="C43" s="2"/>
      <c r="D43" s="2"/>
      <c r="E43" s="2"/>
    </row>
    <row r="44" spans="2:5" ht="24.75" thickBot="1">
      <c r="B44" s="55" t="s">
        <v>15</v>
      </c>
      <c r="C44" s="55" t="s">
        <v>16</v>
      </c>
      <c r="D44" s="55" t="s">
        <v>17</v>
      </c>
      <c r="E44" s="55" t="s">
        <v>18</v>
      </c>
    </row>
    <row r="45" spans="2:5" ht="15.75" thickBot="1">
      <c r="B45" s="56">
        <v>25</v>
      </c>
      <c r="C45" s="56">
        <v>8.13</v>
      </c>
      <c r="D45" s="56">
        <v>16.87</v>
      </c>
      <c r="E45" s="57">
        <v>0.325</v>
      </c>
    </row>
    <row r="46" spans="2:5" ht="15.75" thickBot="1">
      <c r="B46" s="56">
        <v>50</v>
      </c>
      <c r="C46" s="56">
        <v>16.26</v>
      </c>
      <c r="D46" s="56">
        <v>33.74</v>
      </c>
      <c r="E46" s="57">
        <v>0.325</v>
      </c>
    </row>
    <row r="47" spans="2:5" ht="15.75" thickBot="1">
      <c r="B47" s="56">
        <v>100</v>
      </c>
      <c r="C47" s="56">
        <v>32.53</v>
      </c>
      <c r="D47" s="56">
        <v>67.48</v>
      </c>
      <c r="E47" s="57">
        <v>0.325</v>
      </c>
    </row>
    <row r="48" spans="2:5" ht="15.75" thickBot="1">
      <c r="B48" s="56">
        <v>200</v>
      </c>
      <c r="C48" s="56">
        <v>65.05</v>
      </c>
      <c r="D48" s="56">
        <v>134.95</v>
      </c>
      <c r="E48" s="57">
        <v>0.325</v>
      </c>
    </row>
    <row r="49" spans="2:5" ht="15.75" thickBot="1">
      <c r="B49" s="56">
        <v>400</v>
      </c>
      <c r="C49" s="56">
        <v>161.48</v>
      </c>
      <c r="D49" s="56">
        <v>238.52</v>
      </c>
      <c r="E49" s="57">
        <v>0.404</v>
      </c>
    </row>
    <row r="50" spans="2:5" ht="15.75" thickBot="1">
      <c r="B50" s="56">
        <v>500</v>
      </c>
      <c r="C50" s="56">
        <v>209.7</v>
      </c>
      <c r="D50" s="56">
        <v>290.31</v>
      </c>
      <c r="E50" s="57">
        <v>0.419</v>
      </c>
    </row>
    <row r="51" spans="2:5" ht="15.75" thickBot="1">
      <c r="B51" s="56">
        <v>700</v>
      </c>
      <c r="C51" s="56">
        <v>306.13</v>
      </c>
      <c r="D51" s="56">
        <v>393.88</v>
      </c>
      <c r="E51" s="57">
        <v>0.437</v>
      </c>
    </row>
    <row r="52" spans="2:5" ht="15.75" thickBot="1">
      <c r="B52" s="56">
        <v>1000</v>
      </c>
      <c r="C52" s="56">
        <v>450.77</v>
      </c>
      <c r="D52" s="56">
        <v>549.23</v>
      </c>
      <c r="E52" s="57">
        <v>0.451</v>
      </c>
    </row>
    <row r="53" spans="2:5" ht="15">
      <c r="B53" s="2"/>
      <c r="C53" s="2"/>
      <c r="D53" s="2"/>
      <c r="E53" s="2"/>
    </row>
    <row r="54" spans="2:5" ht="15">
      <c r="B54" s="27" t="s">
        <v>38</v>
      </c>
      <c r="C54" s="2"/>
      <c r="D54" s="2"/>
      <c r="E54" s="2"/>
    </row>
    <row r="56" ht="15">
      <c r="B56" s="20"/>
    </row>
  </sheetData>
  <sheetProtection password="8CA2" sheet="1"/>
  <mergeCells count="2">
    <mergeCell ref="E5:E9"/>
    <mergeCell ref="B24:E24"/>
  </mergeCells>
  <hyperlinks>
    <hyperlink ref="B10" r:id="rId1" display="Dons de charité budget fédéral 2013"/>
    <hyperlink ref="E10" r:id="rId2" display="Taux de crédit d'impôt pour dons"/>
    <hyperlink ref="B11" r:id="rId3" display="Crédits d'impôt pour dons, gouvernement provincial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dons de charité</dc:title>
  <dc:subject>Pour fins de déduction d'impôt</dc:subject>
  <dc:creator>Jean-Roch St-Gelais</dc:creator>
  <cp:keywords>dons charité impôt deduction</cp:keywords>
  <dc:description/>
  <cp:lastModifiedBy>Jean-Roch</cp:lastModifiedBy>
  <cp:lastPrinted>2014-03-11T14:16:42Z</cp:lastPrinted>
  <dcterms:created xsi:type="dcterms:W3CDTF">2013-03-23T13:53:11Z</dcterms:created>
  <dcterms:modified xsi:type="dcterms:W3CDTF">2014-03-11T19:51:18Z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